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 activeTab="1"/>
  </bookViews>
  <sheets>
    <sheet name="Структура доходов" sheetId="1" r:id="rId1"/>
    <sheet name="Структура расходов" sheetId="2" r:id="rId2"/>
  </sheets>
  <calcPr calcId="124519" calcOnSave="0"/>
</workbook>
</file>

<file path=xl/calcChain.xml><?xml version="1.0" encoding="utf-8"?>
<calcChain xmlns="http://schemas.openxmlformats.org/spreadsheetml/2006/main">
  <c r="B26" i="2"/>
  <c r="B22"/>
  <c r="B17" s="1"/>
  <c r="B14"/>
  <c r="B6"/>
  <c r="B20" i="1"/>
  <c r="B13"/>
  <c r="B7"/>
  <c r="G26" i="2"/>
  <c r="E26"/>
  <c r="C26"/>
  <c r="B5" l="1"/>
  <c r="B8" i="1"/>
  <c r="B5"/>
  <c r="B28" s="1"/>
  <c r="D29" i="2"/>
  <c r="F29"/>
  <c r="C6"/>
  <c r="E6"/>
  <c r="G6"/>
  <c r="H35" l="1"/>
  <c r="F35"/>
  <c r="D35"/>
  <c r="D33"/>
  <c r="H28"/>
  <c r="F28"/>
  <c r="D28"/>
  <c r="D26"/>
  <c r="D25"/>
  <c r="G22"/>
  <c r="E22"/>
  <c r="D22"/>
  <c r="H15"/>
  <c r="F15"/>
  <c r="D15"/>
  <c r="G14"/>
  <c r="E14"/>
  <c r="C14"/>
  <c r="H12"/>
  <c r="F12"/>
  <c r="D12"/>
  <c r="H11"/>
  <c r="D11"/>
  <c r="H10"/>
  <c r="F10"/>
  <c r="D10"/>
  <c r="H9"/>
  <c r="F9"/>
  <c r="D9"/>
  <c r="H8"/>
  <c r="F8"/>
  <c r="D8"/>
  <c r="H6"/>
  <c r="F6"/>
  <c r="D6"/>
  <c r="L27" i="1"/>
  <c r="I27"/>
  <c r="F27"/>
  <c r="L26"/>
  <c r="I26"/>
  <c r="F26"/>
  <c r="J20"/>
  <c r="G20"/>
  <c r="D20"/>
  <c r="L14"/>
  <c r="I14"/>
  <c r="F14"/>
  <c r="J13"/>
  <c r="G13"/>
  <c r="D13"/>
  <c r="L12"/>
  <c r="I12"/>
  <c r="F12"/>
  <c r="L11"/>
  <c r="I11"/>
  <c r="F11"/>
  <c r="L10"/>
  <c r="I10"/>
  <c r="F10"/>
  <c r="L9"/>
  <c r="I9"/>
  <c r="F9"/>
  <c r="J7"/>
  <c r="G7"/>
  <c r="D7"/>
  <c r="F7" s="1"/>
  <c r="D8" l="1"/>
  <c r="J8"/>
  <c r="J5" s="1"/>
  <c r="D5"/>
  <c r="G17" i="2"/>
  <c r="G5" s="1"/>
  <c r="H26"/>
  <c r="E17"/>
  <c r="H14"/>
  <c r="F14"/>
  <c r="G8" i="1"/>
  <c r="G5" s="1"/>
  <c r="F26" i="2"/>
  <c r="C17"/>
  <c r="C5" s="1"/>
  <c r="D5" s="1"/>
  <c r="L7" i="1"/>
  <c r="I7"/>
  <c r="D14" i="2"/>
  <c r="K9" i="1" l="1"/>
  <c r="K17"/>
  <c r="K21"/>
  <c r="K18"/>
  <c r="K22"/>
  <c r="K19"/>
  <c r="K23"/>
  <c r="K16"/>
  <c r="K20"/>
  <c r="K24"/>
  <c r="K12"/>
  <c r="K25"/>
  <c r="H16"/>
  <c r="H20"/>
  <c r="H24"/>
  <c r="H17"/>
  <c r="H21"/>
  <c r="H18"/>
  <c r="H22"/>
  <c r="H19"/>
  <c r="H23"/>
  <c r="C16"/>
  <c r="C22"/>
  <c r="E22"/>
  <c r="C18"/>
  <c r="C20"/>
  <c r="E20"/>
  <c r="C17"/>
  <c r="E16"/>
  <c r="E17"/>
  <c r="C24"/>
  <c r="C19"/>
  <c r="C21"/>
  <c r="E24"/>
  <c r="E21"/>
  <c r="E19"/>
  <c r="E18"/>
  <c r="E23"/>
  <c r="C23"/>
  <c r="C7"/>
  <c r="C5"/>
  <c r="C8"/>
  <c r="K13"/>
  <c r="K15"/>
  <c r="K11"/>
  <c r="K27"/>
  <c r="K26"/>
  <c r="J28"/>
  <c r="K28" s="1"/>
  <c r="K14"/>
  <c r="K8"/>
  <c r="K10"/>
  <c r="K7"/>
  <c r="H17" i="2"/>
  <c r="E5"/>
  <c r="F5" s="1"/>
  <c r="H7" i="1"/>
  <c r="C25"/>
  <c r="C13"/>
  <c r="C10"/>
  <c r="C9"/>
  <c r="C15"/>
  <c r="C12"/>
  <c r="C14"/>
  <c r="C11"/>
  <c r="C27"/>
  <c r="C26"/>
  <c r="D17" i="2"/>
  <c r="F17"/>
  <c r="G28" i="1"/>
  <c r="H5" s="1"/>
  <c r="H15"/>
  <c r="H13"/>
  <c r="H11"/>
  <c r="H12"/>
  <c r="H14"/>
  <c r="H9"/>
  <c r="H25"/>
  <c r="H10"/>
  <c r="I5"/>
  <c r="H8"/>
  <c r="L5"/>
  <c r="E25"/>
  <c r="E14"/>
  <c r="E15"/>
  <c r="E10"/>
  <c r="D28"/>
  <c r="E5" s="1"/>
  <c r="E11"/>
  <c r="E12"/>
  <c r="E9"/>
  <c r="F5"/>
  <c r="E7"/>
  <c r="E13"/>
  <c r="E8"/>
  <c r="H5" i="2" l="1"/>
  <c r="K5" i="1"/>
  <c r="E26"/>
  <c r="F28"/>
  <c r="E27"/>
  <c r="H27"/>
  <c r="I28"/>
</calcChain>
</file>

<file path=xl/sharedStrings.xml><?xml version="1.0" encoding="utf-8"?>
<sst xmlns="http://schemas.openxmlformats.org/spreadsheetml/2006/main" count="96" uniqueCount="73">
  <si>
    <t>Налоги</t>
  </si>
  <si>
    <t>2025 год</t>
  </si>
  <si>
    <t>удельный вес</t>
  </si>
  <si>
    <t>проект, тыс.руб.</t>
  </si>
  <si>
    <t>Налоговые и неналоговые доходы</t>
  </si>
  <si>
    <t>в том числе</t>
  </si>
  <si>
    <t>Налоговые доходы</t>
  </si>
  <si>
    <t>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</si>
  <si>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</si>
  <si>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</si>
  <si>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</si>
  <si>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Госпошлина</t>
  </si>
  <si>
    <t>Доходы от использования имущества</t>
  </si>
  <si>
    <t>Арендная плата за землю до разграничения</t>
  </si>
  <si>
    <t>Арендная плата за землю после разграничения</t>
  </si>
  <si>
    <t>Аренда имущества, находящегося в оперативном управлении</t>
  </si>
  <si>
    <t>-</t>
  </si>
  <si>
    <t>Аренда имущества, составляющая казну</t>
  </si>
  <si>
    <t>Плата по соглашениям об установлении сервитута</t>
  </si>
  <si>
    <t>Прочие доходы от использования имущества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</si>
  <si>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</si>
  <si>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</si>
  <si>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 до разграничения</t>
  </si>
  <si>
    <t>Доходы от продажи земельных участков после разграничения</t>
  </si>
  <si>
    <t>Пожертвования</t>
  </si>
  <si>
    <t>Перечисления из бюджетов поселений по решениям о взыскании средств</t>
  </si>
  <si>
    <t>Безвозмездные поступления</t>
  </si>
  <si>
    <t>Итого доходов</t>
  </si>
  <si>
    <t>Наименование</t>
  </si>
  <si>
    <t>Всего расходов</t>
  </si>
  <si>
    <t>Общегосударственные вопросы</t>
  </si>
  <si>
    <t>в том числе:</t>
  </si>
  <si>
    <t>Функционирование органов местного самоуправления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</si>
  <si>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</si>
  <si>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</si>
  <si>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</si>
  <si>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</si>
  <si>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</si>
  <si>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</si>
  <si>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</si>
  <si>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</si>
  <si>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</si>
  <si>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</si>
  <si>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выполнение других обязательств органов местного самоуправления</t>
  </si>
  <si>
    <t>уплата взносов на капитальный ремонт общего имущества в многоквартирных домах собственником жилого помещения</t>
  </si>
  <si>
    <t>Коммунальное хозяйство</t>
  </si>
  <si>
    <t>компенсация выпадающих доходов за услуги водоснабжения</t>
  </si>
  <si>
    <t>Благоустройство</t>
  </si>
  <si>
    <t xml:space="preserve"> освещение улиц в населенных пунктах</t>
  </si>
  <si>
    <t>прочие мероприятия по благоустройству территории поселения</t>
  </si>
  <si>
    <t>организация ритуальных услуг и содержание мест захоронения</t>
  </si>
  <si>
    <t>комплексное развитие сельских территорий</t>
  </si>
  <si>
    <t>программа формирования современной городской среды</t>
  </si>
  <si>
    <t>прочее</t>
  </si>
  <si>
    <t>Социальная политика</t>
  </si>
  <si>
    <t>2026 год</t>
  </si>
  <si>
    <t>Рост 2026 к 2025 году</t>
  </si>
  <si>
    <t>Проект бюджета на 2026 год, тыс.руб.</t>
  </si>
  <si>
    <t>% роста 2026 к 2025 году</t>
  </si>
  <si>
    <t xml:space="preserve"> мероприятия в области коммунального хозяйства</t>
  </si>
  <si>
    <t>Инициативные платежи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</si>
  <si>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</si>
  <si>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Проект бюджета на 2027 год, тыс.руб.</t>
  </si>
  <si>
    <t>% роста 2027 к 2026 году</t>
  </si>
  <si>
    <t>2027 год</t>
  </si>
  <si>
    <t>Рост 2027 к 2026 году</t>
  </si>
  <si>
    <t>Структура и динамика доходов бюджета Исменецкого сельского поселения на 2026 - 2028 гг.</t>
  </si>
  <si>
    <t>2028 год</t>
  </si>
  <si>
    <t>Рост 2028 к 2027 году</t>
  </si>
  <si>
    <t>Структура и динамика расходов Исменецкого сельского поселения по разделам бюджетной классификации
на 2026 год и на плановый период 2027 и 2028 годов</t>
  </si>
  <si>
    <t>Первоначальный бюджет 2025 года, тыс.руб.</t>
  </si>
  <si>
    <t>Проект бюджета на 2028 год, тыс.руб.</t>
  </si>
  <si>
    <t>% роста 2028 к 2027 году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</si>
</sst>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0">
    <font>
      <sz val="11"/>
      <color theme="1"/>
      <name val="Calibri"/>
    </font>
    <font>
      <sz val="11"/>
      <color theme="1"/>
      <name val="Calibri"/>
      <scheme val="minor"/>
    </font>
    <font>
      <sz val="12"/>
      <color theme="1"/>
      <name val="Times New Roman"/>
    </font>
    <font>
      <b/>
      <sz val="11"/>
      <color theme="1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b/>
      <i/>
      <sz val="11"/>
      <color rgb="FF000000"/>
      <name val="Times New Roman"/>
    </font>
    <font>
      <i/>
      <sz val="11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1" fillId="0" borderId="0" xfId="0" applyFont="1"/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workbookViewId="0">
      <selection activeCell="J32" sqref="J32"/>
    </sheetView>
  </sheetViews>
  <sheetFormatPr defaultColWidth="9.140625" defaultRowHeight="15"/>
  <cols>
    <col min="1" max="1" width="35.85546875" customWidth="1"/>
    <col min="2" max="2" width="12" style="1" bestFit="1" customWidth="1"/>
    <col min="3" max="3" width="9.5703125" style="1" bestFit="1" customWidth="1"/>
    <col min="4" max="4" width="10.42578125" style="1" customWidth="1"/>
    <col min="5" max="5" width="9.5703125" style="1" bestFit="1" customWidth="1"/>
    <col min="6" max="6" width="11" style="1" customWidth="1"/>
    <col min="7" max="7" width="10.85546875" customWidth="1"/>
    <col min="8" max="8" width="10.28515625" customWidth="1"/>
    <col min="9" max="9" width="11.140625" customWidth="1"/>
    <col min="10" max="10" width="10.28515625" customWidth="1"/>
    <col min="11" max="11" width="11.140625" customWidth="1"/>
    <col min="12" max="12" width="10.7109375" customWidth="1"/>
  </cols>
  <sheetData>
    <row r="1" spans="1:12" ht="15.75">
      <c r="A1" s="10"/>
      <c r="B1" s="10"/>
      <c r="C1" s="10"/>
      <c r="D1" s="10"/>
      <c r="E1" s="10"/>
      <c r="F1" s="10"/>
    </row>
    <row r="2" spans="1:12" ht="22.5" customHeight="1">
      <c r="A2" s="14" t="s">
        <v>66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22.5" customHeight="1">
      <c r="A3" s="15" t="s">
        <v>0</v>
      </c>
      <c r="B3" s="15" t="s">
        <v>1</v>
      </c>
      <c r="C3" s="15"/>
      <c r="D3" s="15" t="s">
        <v>55</v>
      </c>
      <c r="E3" s="15"/>
      <c r="F3" s="15" t="s">
        <v>56</v>
      </c>
      <c r="G3" s="16" t="s">
        <v>64</v>
      </c>
      <c r="H3" s="16"/>
      <c r="I3" s="15" t="s">
        <v>65</v>
      </c>
      <c r="J3" s="16" t="s">
        <v>67</v>
      </c>
      <c r="K3" s="16"/>
      <c r="L3" s="15" t="s">
        <v>68</v>
      </c>
    </row>
    <row r="4" spans="1:12" ht="34.5" customHeight="1">
      <c r="A4" s="15"/>
      <c r="B4" s="17" t="s">
        <v>3</v>
      </c>
      <c r="C4" s="17" t="s">
        <v>2</v>
      </c>
      <c r="D4" s="17" t="s">
        <v>3</v>
      </c>
      <c r="E4" s="17" t="s">
        <v>2</v>
      </c>
      <c r="F4" s="15"/>
      <c r="G4" s="17" t="s">
        <v>3</v>
      </c>
      <c r="H4" s="17" t="s">
        <v>2</v>
      </c>
      <c r="I4" s="15"/>
      <c r="J4" s="17" t="s">
        <v>3</v>
      </c>
      <c r="K4" s="17" t="s">
        <v>2</v>
      </c>
      <c r="L4" s="15"/>
    </row>
    <row r="5" spans="1:12" ht="15.75" customHeight="1">
      <c r="A5" s="18" t="s">
        <v>4</v>
      </c>
      <c r="B5" s="19">
        <f>B7+B8</f>
        <v>1127</v>
      </c>
      <c r="C5" s="20">
        <f>B5/B28</f>
        <v>0.10828209069946196</v>
      </c>
      <c r="D5" s="19">
        <f>D7+D8</f>
        <v>1277.5</v>
      </c>
      <c r="E5" s="20">
        <f>D5/D28</f>
        <v>0.1584285868418083</v>
      </c>
      <c r="F5" s="20">
        <f>D5/B5</f>
        <v>1.1335403726708075</v>
      </c>
      <c r="G5" s="19">
        <f>G7+G8</f>
        <v>1327.5</v>
      </c>
      <c r="H5" s="20">
        <f>G5/G28</f>
        <v>0.21015816717381672</v>
      </c>
      <c r="I5" s="20">
        <f>G5/D5</f>
        <v>1.0391389432485323</v>
      </c>
      <c r="J5" s="19">
        <f>J7+J8</f>
        <v>1380.7</v>
      </c>
      <c r="K5" s="20">
        <f>J5/J28</f>
        <v>0.21052345887283117</v>
      </c>
      <c r="L5" s="20">
        <f>J5/G5</f>
        <v>1.040075329566855</v>
      </c>
    </row>
    <row r="6" spans="1:12">
      <c r="A6" s="18" t="s">
        <v>5</v>
      </c>
      <c r="B6" s="19"/>
      <c r="C6" s="20"/>
      <c r="D6" s="19"/>
      <c r="E6" s="20"/>
      <c r="F6" s="20"/>
      <c r="G6" s="19"/>
      <c r="H6" s="20"/>
      <c r="I6" s="20"/>
      <c r="J6" s="19"/>
      <c r="K6" s="20"/>
      <c r="L6" s="20"/>
    </row>
    <row r="7" spans="1:12">
      <c r="A7" s="21" t="s">
        <v>6</v>
      </c>
      <c r="B7" s="22">
        <f>B9+B10+B11+B12</f>
        <v>927</v>
      </c>
      <c r="C7" s="23">
        <f>B7/B5</f>
        <v>0.82253771073646853</v>
      </c>
      <c r="D7" s="22">
        <f>D9+D10+D11+D12</f>
        <v>1102.5</v>
      </c>
      <c r="E7" s="23">
        <f>D7/D5</f>
        <v>0.86301369863013699</v>
      </c>
      <c r="F7" s="23">
        <f>D7/B7</f>
        <v>1.1893203883495145</v>
      </c>
      <c r="G7" s="22">
        <f>G9+G10+G11+G12</f>
        <v>1149.5</v>
      </c>
      <c r="H7" s="23">
        <f>G7/G5</f>
        <v>0.86591337099811672</v>
      </c>
      <c r="I7" s="23">
        <f>G7/D7</f>
        <v>1.0426303854875283</v>
      </c>
      <c r="J7" s="22">
        <f>J9+J10+J11+J12</f>
        <v>1199.5</v>
      </c>
      <c r="K7" s="23">
        <f>J7/J5</f>
        <v>0.86876222206127329</v>
      </c>
      <c r="L7" s="23">
        <f>J7/G7</f>
        <v>1.0434971726837756</v>
      </c>
    </row>
    <row r="8" spans="1:12">
      <c r="A8" s="21" t="s">
        <v>7</v>
      </c>
      <c r="B8" s="22">
        <f>B13+B20+B24</f>
        <v>200</v>
      </c>
      <c r="C8" s="23">
        <f>B8/B5</f>
        <v>0.1774622892635315</v>
      </c>
      <c r="D8" s="22">
        <f>D13+D20+D24</f>
        <v>175</v>
      </c>
      <c r="E8" s="23">
        <f>D8/D5</f>
        <v>0.13698630136986301</v>
      </c>
      <c r="F8" s="23">
        <v>0</v>
      </c>
      <c r="G8" s="22">
        <f>G13+G20+G25</f>
        <v>178</v>
      </c>
      <c r="H8" s="23">
        <f>G8/G5</f>
        <v>0.13408662900188323</v>
      </c>
      <c r="I8" s="23">
        <v>0</v>
      </c>
      <c r="J8" s="22">
        <f>J13+J20+J25</f>
        <v>181.2</v>
      </c>
      <c r="K8" s="23">
        <f>J8/J5</f>
        <v>0.13123777793872671</v>
      </c>
      <c r="L8" s="23">
        <v>0</v>
      </c>
    </row>
    <row r="9" spans="1:12">
      <c r="A9" s="24" t="s">
        <v>8</v>
      </c>
      <c r="B9" s="25">
        <v>158</v>
      </c>
      <c r="C9" s="26">
        <f t="shared" ref="C9:C25" si="0">B9/$D$5</f>
        <v>0.12367906066536204</v>
      </c>
      <c r="D9" s="25">
        <v>172</v>
      </c>
      <c r="E9" s="26">
        <f t="shared" ref="E9:E25" si="1">D9/$D$5</f>
        <v>0.13463796477495107</v>
      </c>
      <c r="F9" s="26">
        <f>D9/B9</f>
        <v>1.0886075949367089</v>
      </c>
      <c r="G9" s="25">
        <v>182</v>
      </c>
      <c r="H9" s="26">
        <f t="shared" ref="H9:H25" si="2">G9/$G$5</f>
        <v>0.13709981167608287</v>
      </c>
      <c r="I9" s="26">
        <f>G9/D9</f>
        <v>1.058139534883721</v>
      </c>
      <c r="J9" s="25">
        <v>193</v>
      </c>
      <c r="K9" s="26">
        <f t="shared" ref="K9:K28" si="3">J9/$J$5</f>
        <v>0.13978416745129282</v>
      </c>
      <c r="L9" s="26">
        <f>J9/G9</f>
        <v>1.0604395604395604</v>
      </c>
    </row>
    <row r="10" spans="1:12">
      <c r="A10" s="24" t="s">
        <v>9</v>
      </c>
      <c r="B10" s="25">
        <v>535</v>
      </c>
      <c r="C10" s="26">
        <f t="shared" si="0"/>
        <v>0.41878669275929548</v>
      </c>
      <c r="D10" s="25">
        <v>520</v>
      </c>
      <c r="E10" s="26">
        <f t="shared" si="1"/>
        <v>0.40704500978473579</v>
      </c>
      <c r="F10" s="26">
        <f>D10/B10</f>
        <v>0.9719626168224299</v>
      </c>
      <c r="G10" s="25">
        <v>541</v>
      </c>
      <c r="H10" s="26">
        <f t="shared" si="2"/>
        <v>0.40753295668549905</v>
      </c>
      <c r="I10" s="26">
        <f>G10/D10</f>
        <v>1.0403846153846155</v>
      </c>
      <c r="J10" s="25">
        <v>563</v>
      </c>
      <c r="K10" s="26">
        <f t="shared" si="3"/>
        <v>0.40776417759107697</v>
      </c>
      <c r="L10" s="26">
        <f>J10/G10</f>
        <v>1.0406654343807764</v>
      </c>
    </row>
    <row r="11" spans="1:12">
      <c r="A11" s="24" t="s">
        <v>10</v>
      </c>
      <c r="B11" s="25">
        <v>232</v>
      </c>
      <c r="C11" s="26">
        <f t="shared" si="0"/>
        <v>0.18160469667318982</v>
      </c>
      <c r="D11" s="25">
        <v>410</v>
      </c>
      <c r="E11" s="26">
        <f t="shared" si="1"/>
        <v>0.32093933463796476</v>
      </c>
      <c r="F11" s="26">
        <f>D11/B11</f>
        <v>1.7672413793103448</v>
      </c>
      <c r="G11" s="25">
        <v>426</v>
      </c>
      <c r="H11" s="26">
        <f t="shared" si="2"/>
        <v>0.32090395480225986</v>
      </c>
      <c r="I11" s="26">
        <f>G11/D11</f>
        <v>1.0390243902439025</v>
      </c>
      <c r="J11" s="25">
        <v>443</v>
      </c>
      <c r="K11" s="26">
        <f t="shared" si="3"/>
        <v>0.32085174187006588</v>
      </c>
      <c r="L11" s="26">
        <f>J11/G11</f>
        <v>1.039906103286385</v>
      </c>
    </row>
    <row r="12" spans="1:12">
      <c r="A12" s="24" t="s">
        <v>11</v>
      </c>
      <c r="B12" s="25">
        <v>2</v>
      </c>
      <c r="C12" s="26">
        <f t="shared" si="0"/>
        <v>1.5655577299412916E-3</v>
      </c>
      <c r="D12" s="25">
        <v>0.5</v>
      </c>
      <c r="E12" s="26">
        <f t="shared" si="1"/>
        <v>3.9138943248532291E-4</v>
      </c>
      <c r="F12" s="26">
        <f>D12/B12</f>
        <v>0.25</v>
      </c>
      <c r="G12" s="25">
        <v>0.5</v>
      </c>
      <c r="H12" s="26">
        <f t="shared" si="2"/>
        <v>3.7664783427495291E-4</v>
      </c>
      <c r="I12" s="26">
        <f>G12/D12</f>
        <v>1</v>
      </c>
      <c r="J12" s="25">
        <v>0.5</v>
      </c>
      <c r="K12" s="26">
        <f t="shared" si="3"/>
        <v>3.6213514883754616E-4</v>
      </c>
      <c r="L12" s="26">
        <f>J12/G12</f>
        <v>1</v>
      </c>
    </row>
    <row r="13" spans="1:12" ht="30" customHeight="1">
      <c r="A13" s="27" t="s">
        <v>12</v>
      </c>
      <c r="B13" s="28">
        <f>B14+B15+B16+B17+B19</f>
        <v>0</v>
      </c>
      <c r="C13" s="26">
        <f t="shared" si="0"/>
        <v>0</v>
      </c>
      <c r="D13" s="28">
        <f>D14+D15+D16+D17+D19</f>
        <v>75</v>
      </c>
      <c r="E13" s="26">
        <f t="shared" si="1"/>
        <v>5.8708414872798431E-2</v>
      </c>
      <c r="F13" s="26">
        <v>0</v>
      </c>
      <c r="G13" s="28">
        <f>G14+G15+G16+G17+G19</f>
        <v>78</v>
      </c>
      <c r="H13" s="26">
        <f t="shared" si="2"/>
        <v>5.8757062146892657E-2</v>
      </c>
      <c r="I13" s="29">
        <v>0</v>
      </c>
      <c r="J13" s="28">
        <f>J14+J15+J16+J17+J19</f>
        <v>81.2</v>
      </c>
      <c r="K13" s="26">
        <f t="shared" si="3"/>
        <v>5.8810748171217501E-2</v>
      </c>
      <c r="L13" s="29">
        <v>0</v>
      </c>
    </row>
    <row r="14" spans="1:12" ht="30.75" hidden="1" customHeight="1">
      <c r="A14" s="24" t="s">
        <v>13</v>
      </c>
      <c r="B14" s="25"/>
      <c r="C14" s="26">
        <f t="shared" si="0"/>
        <v>0</v>
      </c>
      <c r="D14" s="25"/>
      <c r="E14" s="26">
        <f t="shared" si="1"/>
        <v>0</v>
      </c>
      <c r="F14" s="26" t="e">
        <f>D14/B14</f>
        <v>#DIV/0!</v>
      </c>
      <c r="G14" s="25"/>
      <c r="H14" s="26">
        <f t="shared" si="2"/>
        <v>0</v>
      </c>
      <c r="I14" s="26" t="e">
        <f>G14/D14</f>
        <v>#DIV/0!</v>
      </c>
      <c r="J14" s="25"/>
      <c r="K14" s="26">
        <f t="shared" si="3"/>
        <v>0</v>
      </c>
      <c r="L14" s="26" t="e">
        <f>J14/G14</f>
        <v>#DIV/0!</v>
      </c>
    </row>
    <row r="15" spans="1:12" ht="29.25" customHeight="1">
      <c r="A15" s="24" t="s">
        <v>14</v>
      </c>
      <c r="B15" s="25">
        <v>0</v>
      </c>
      <c r="C15" s="26">
        <f t="shared" si="0"/>
        <v>0</v>
      </c>
      <c r="D15" s="25">
        <v>75</v>
      </c>
      <c r="E15" s="26">
        <f t="shared" si="1"/>
        <v>5.8708414872798431E-2</v>
      </c>
      <c r="F15" s="26">
        <v>0</v>
      </c>
      <c r="G15" s="25">
        <v>78</v>
      </c>
      <c r="H15" s="26">
        <f t="shared" si="2"/>
        <v>5.8757062146892657E-2</v>
      </c>
      <c r="I15" s="26">
        <v>0</v>
      </c>
      <c r="J15" s="25">
        <v>81.2</v>
      </c>
      <c r="K15" s="26">
        <f t="shared" si="3"/>
        <v>5.8810748171217501E-2</v>
      </c>
      <c r="L15" s="26">
        <v>0</v>
      </c>
    </row>
    <row r="16" spans="1:12" ht="2.25" hidden="1" customHeight="1" thickBot="1">
      <c r="A16" s="24" t="s">
        <v>15</v>
      </c>
      <c r="B16" s="25">
        <v>0</v>
      </c>
      <c r="C16" s="26">
        <f t="shared" si="0"/>
        <v>0</v>
      </c>
      <c r="D16" s="25">
        <v>0</v>
      </c>
      <c r="E16" s="26">
        <f t="shared" si="1"/>
        <v>0</v>
      </c>
      <c r="F16" s="26">
        <v>0</v>
      </c>
      <c r="G16" s="25">
        <v>0</v>
      </c>
      <c r="H16" s="26">
        <f t="shared" si="2"/>
        <v>0</v>
      </c>
      <c r="I16" s="26">
        <v>0</v>
      </c>
      <c r="J16" s="25">
        <v>0</v>
      </c>
      <c r="K16" s="26">
        <f t="shared" si="3"/>
        <v>0</v>
      </c>
      <c r="L16" s="26">
        <v>0</v>
      </c>
    </row>
    <row r="17" spans="1:12" ht="30.75" hidden="1" customHeight="1" thickBot="1">
      <c r="A17" s="24" t="s">
        <v>17</v>
      </c>
      <c r="B17" s="25">
        <v>0</v>
      </c>
      <c r="C17" s="26">
        <f t="shared" si="0"/>
        <v>0</v>
      </c>
      <c r="D17" s="25">
        <v>0</v>
      </c>
      <c r="E17" s="26">
        <f t="shared" si="1"/>
        <v>0</v>
      </c>
      <c r="F17" s="26">
        <v>0</v>
      </c>
      <c r="G17" s="25">
        <v>0</v>
      </c>
      <c r="H17" s="26">
        <f t="shared" si="2"/>
        <v>0</v>
      </c>
      <c r="I17" s="26">
        <v>0</v>
      </c>
      <c r="J17" s="25">
        <v>0</v>
      </c>
      <c r="K17" s="26">
        <f t="shared" si="3"/>
        <v>0</v>
      </c>
      <c r="L17" s="26">
        <v>0</v>
      </c>
    </row>
    <row r="18" spans="1:12" ht="30.75" hidden="1" customHeight="1">
      <c r="A18" s="24" t="s">
        <v>18</v>
      </c>
      <c r="B18" s="25"/>
      <c r="C18" s="26">
        <f t="shared" si="0"/>
        <v>0</v>
      </c>
      <c r="D18" s="25"/>
      <c r="E18" s="26">
        <f t="shared" si="1"/>
        <v>0</v>
      </c>
      <c r="F18" s="26">
        <v>0</v>
      </c>
      <c r="G18" s="25"/>
      <c r="H18" s="26">
        <f t="shared" si="2"/>
        <v>0</v>
      </c>
      <c r="I18" s="26">
        <v>0</v>
      </c>
      <c r="J18" s="25"/>
      <c r="K18" s="26">
        <f t="shared" si="3"/>
        <v>0</v>
      </c>
      <c r="L18" s="26">
        <v>0</v>
      </c>
    </row>
    <row r="19" spans="1:12" ht="30.75" hidden="1" customHeight="1" thickBot="1">
      <c r="A19" s="24" t="s">
        <v>19</v>
      </c>
      <c r="B19" s="25">
        <v>0</v>
      </c>
      <c r="C19" s="26">
        <f t="shared" si="0"/>
        <v>0</v>
      </c>
      <c r="D19" s="25">
        <v>0</v>
      </c>
      <c r="E19" s="26">
        <f t="shared" si="1"/>
        <v>0</v>
      </c>
      <c r="F19" s="26">
        <v>0</v>
      </c>
      <c r="G19" s="25">
        <v>0</v>
      </c>
      <c r="H19" s="26">
        <f t="shared" si="2"/>
        <v>0</v>
      </c>
      <c r="I19" s="26">
        <v>0</v>
      </c>
      <c r="J19" s="25">
        <v>0</v>
      </c>
      <c r="K19" s="26">
        <f t="shared" si="3"/>
        <v>0</v>
      </c>
      <c r="L19" s="26">
        <v>0</v>
      </c>
    </row>
    <row r="20" spans="1:12" ht="45" customHeight="1">
      <c r="A20" s="27" t="s">
        <v>20</v>
      </c>
      <c r="B20" s="28">
        <f>B21+B22+B23</f>
        <v>0</v>
      </c>
      <c r="C20" s="26">
        <f t="shared" si="0"/>
        <v>0</v>
      </c>
      <c r="D20" s="28">
        <f>D21+D22+D23</f>
        <v>100</v>
      </c>
      <c r="E20" s="26">
        <f t="shared" si="1"/>
        <v>7.8277886497064575E-2</v>
      </c>
      <c r="F20" s="26">
        <v>0</v>
      </c>
      <c r="G20" s="28">
        <f>G21+G22+G23</f>
        <v>100</v>
      </c>
      <c r="H20" s="26">
        <f t="shared" si="2"/>
        <v>7.5329566854990579E-2</v>
      </c>
      <c r="I20" s="26">
        <v>0</v>
      </c>
      <c r="J20" s="28">
        <f>J21+J22+J23</f>
        <v>100</v>
      </c>
      <c r="K20" s="26">
        <f t="shared" si="3"/>
        <v>7.2427029767509227E-2</v>
      </c>
      <c r="L20" s="26">
        <v>0</v>
      </c>
    </row>
    <row r="21" spans="1:12" hidden="1">
      <c r="A21" s="24" t="s">
        <v>21</v>
      </c>
      <c r="B21" s="25"/>
      <c r="C21" s="26">
        <f t="shared" si="0"/>
        <v>0</v>
      </c>
      <c r="D21" s="25"/>
      <c r="E21" s="26">
        <f t="shared" si="1"/>
        <v>0</v>
      </c>
      <c r="F21" s="26">
        <v>0</v>
      </c>
      <c r="G21" s="25"/>
      <c r="H21" s="26">
        <f t="shared" si="2"/>
        <v>0</v>
      </c>
      <c r="I21" s="26">
        <v>0</v>
      </c>
      <c r="J21" s="25"/>
      <c r="K21" s="26">
        <f t="shared" si="3"/>
        <v>0</v>
      </c>
      <c r="L21" s="26">
        <v>0</v>
      </c>
    </row>
    <row r="22" spans="1:12" ht="30" hidden="1">
      <c r="A22" s="24" t="s">
        <v>22</v>
      </c>
      <c r="B22" s="25"/>
      <c r="C22" s="26">
        <f t="shared" si="0"/>
        <v>0</v>
      </c>
      <c r="D22" s="25"/>
      <c r="E22" s="26">
        <f t="shared" si="1"/>
        <v>0</v>
      </c>
      <c r="F22" s="26">
        <v>0</v>
      </c>
      <c r="G22" s="25"/>
      <c r="H22" s="26">
        <f t="shared" si="2"/>
        <v>0</v>
      </c>
      <c r="I22" s="26">
        <v>0</v>
      </c>
      <c r="J22" s="25"/>
      <c r="K22" s="26">
        <f t="shared" si="3"/>
        <v>0</v>
      </c>
      <c r="L22" s="26">
        <v>0</v>
      </c>
    </row>
    <row r="23" spans="1:12" ht="30">
      <c r="A23" s="24" t="s">
        <v>23</v>
      </c>
      <c r="B23" s="25">
        <v>0</v>
      </c>
      <c r="C23" s="26">
        <f t="shared" si="0"/>
        <v>0</v>
      </c>
      <c r="D23" s="25">
        <v>100</v>
      </c>
      <c r="E23" s="26">
        <f t="shared" si="1"/>
        <v>7.8277886497064575E-2</v>
      </c>
      <c r="F23" s="26">
        <v>0</v>
      </c>
      <c r="G23" s="25">
        <v>100</v>
      </c>
      <c r="H23" s="26">
        <f t="shared" si="2"/>
        <v>7.5329566854990579E-2</v>
      </c>
      <c r="I23" s="26">
        <v>0</v>
      </c>
      <c r="J23" s="25">
        <v>100</v>
      </c>
      <c r="K23" s="26">
        <f t="shared" si="3"/>
        <v>7.2427029767509227E-2</v>
      </c>
      <c r="L23" s="26">
        <v>0</v>
      </c>
    </row>
    <row r="24" spans="1:12">
      <c r="A24" s="24" t="s">
        <v>60</v>
      </c>
      <c r="B24" s="25">
        <v>200</v>
      </c>
      <c r="C24" s="26">
        <f t="shared" si="0"/>
        <v>0.15655577299412915</v>
      </c>
      <c r="D24" s="25">
        <v>0</v>
      </c>
      <c r="E24" s="26">
        <f t="shared" si="1"/>
        <v>0</v>
      </c>
      <c r="F24" s="26">
        <v>0</v>
      </c>
      <c r="G24" s="25">
        <v>0</v>
      </c>
      <c r="H24" s="26">
        <f t="shared" si="2"/>
        <v>0</v>
      </c>
      <c r="I24" s="26">
        <v>0</v>
      </c>
      <c r="J24" s="25">
        <v>0</v>
      </c>
      <c r="K24" s="26">
        <f t="shared" si="3"/>
        <v>0</v>
      </c>
      <c r="L24" s="26">
        <v>0</v>
      </c>
    </row>
    <row r="25" spans="1:12" ht="13.5" customHeight="1">
      <c r="A25" s="24" t="s">
        <v>24</v>
      </c>
      <c r="B25" s="25">
        <v>0</v>
      </c>
      <c r="C25" s="26">
        <f t="shared" si="0"/>
        <v>0</v>
      </c>
      <c r="D25" s="25">
        <v>0</v>
      </c>
      <c r="E25" s="26">
        <f t="shared" si="1"/>
        <v>0</v>
      </c>
      <c r="F25" s="26" t="s">
        <v>16</v>
      </c>
      <c r="G25" s="25">
        <v>0</v>
      </c>
      <c r="H25" s="26">
        <f t="shared" si="2"/>
        <v>0</v>
      </c>
      <c r="I25" s="26">
        <v>0</v>
      </c>
      <c r="J25" s="25">
        <v>0</v>
      </c>
      <c r="K25" s="26">
        <f t="shared" si="3"/>
        <v>0</v>
      </c>
      <c r="L25" s="26" t="s">
        <v>16</v>
      </c>
    </row>
    <row r="26" spans="1:12" ht="45" hidden="1" customHeight="1">
      <c r="A26" s="21" t="s">
        <v>25</v>
      </c>
      <c r="B26" s="22"/>
      <c r="C26" s="23">
        <f>B26/B28</f>
        <v>0</v>
      </c>
      <c r="D26" s="22"/>
      <c r="E26" s="23">
        <f>D26/D28</f>
        <v>0</v>
      </c>
      <c r="F26" s="23" t="e">
        <f>D26/B26</f>
        <v>#DIV/0!</v>
      </c>
      <c r="G26" s="22"/>
      <c r="H26" s="23"/>
      <c r="I26" s="23" t="e">
        <f>G26/D26</f>
        <v>#DIV/0!</v>
      </c>
      <c r="J26" s="22"/>
      <c r="K26" s="26">
        <f t="shared" si="3"/>
        <v>0</v>
      </c>
      <c r="L26" s="23" t="e">
        <f>J26/G26</f>
        <v>#DIV/0!</v>
      </c>
    </row>
    <row r="27" spans="1:12">
      <c r="A27" s="30" t="s">
        <v>26</v>
      </c>
      <c r="B27" s="31">
        <v>9281</v>
      </c>
      <c r="C27" s="32">
        <f>B27/B28</f>
        <v>0.89171790930053807</v>
      </c>
      <c r="D27" s="31">
        <v>6786.07</v>
      </c>
      <c r="E27" s="32">
        <f>D27/D28</f>
        <v>0.84157141315819173</v>
      </c>
      <c r="F27" s="23">
        <f>D27/B27</f>
        <v>0.73117875228962392</v>
      </c>
      <c r="G27" s="31">
        <v>4989.1710000000003</v>
      </c>
      <c r="H27" s="32">
        <f>G27/G28</f>
        <v>0.78984183282618325</v>
      </c>
      <c r="I27" s="23">
        <f>G27/D27</f>
        <v>0.73520771226939896</v>
      </c>
      <c r="J27" s="31">
        <v>5177.7139999999999</v>
      </c>
      <c r="K27" s="33">
        <f t="shared" si="3"/>
        <v>3.750064460056493</v>
      </c>
      <c r="L27" s="23">
        <f>J27/G27</f>
        <v>1.0377904465491361</v>
      </c>
    </row>
    <row r="28" spans="1:12">
      <c r="A28" s="30" t="s">
        <v>27</v>
      </c>
      <c r="B28" s="34">
        <f>B5+B27</f>
        <v>10408</v>
      </c>
      <c r="C28" s="32">
        <v>1</v>
      </c>
      <c r="D28" s="34">
        <f>D5+D27</f>
        <v>8063.57</v>
      </c>
      <c r="E28" s="32">
        <v>1</v>
      </c>
      <c r="F28" s="23">
        <f>D28/B28</f>
        <v>0.77474730976172168</v>
      </c>
      <c r="G28" s="34">
        <f>G5+G27</f>
        <v>6316.6710000000003</v>
      </c>
      <c r="H28" s="32">
        <v>1</v>
      </c>
      <c r="I28" s="23">
        <f>G28/D28</f>
        <v>0.78335910769051431</v>
      </c>
      <c r="J28" s="34">
        <f>J5+J27</f>
        <v>6558.4139999999998</v>
      </c>
      <c r="K28" s="33">
        <f t="shared" si="3"/>
        <v>4.7500644600564925</v>
      </c>
      <c r="L28" s="23">
        <v>1</v>
      </c>
    </row>
    <row r="29" spans="1:12">
      <c r="A29" s="35"/>
      <c r="B29" s="36"/>
      <c r="C29" s="36"/>
      <c r="D29" s="36"/>
      <c r="E29" s="36"/>
      <c r="F29" s="36"/>
      <c r="G29" s="35"/>
      <c r="H29" s="35"/>
      <c r="I29" s="35"/>
      <c r="J29" s="35"/>
      <c r="K29" s="35"/>
      <c r="L29" s="35"/>
    </row>
  </sheetData>
  <mergeCells count="21">
    <mergeCell ref="G5:G6"/>
    <mergeCell ref="B5:B6"/>
    <mergeCell ref="C5:C6"/>
    <mergeCell ref="D5:D6"/>
    <mergeCell ref="E5:E6"/>
    <mergeCell ref="F5:F6"/>
    <mergeCell ref="L5:L6"/>
    <mergeCell ref="K5:K6"/>
    <mergeCell ref="J5:J6"/>
    <mergeCell ref="I5:I6"/>
    <mergeCell ref="H5:H6"/>
    <mergeCell ref="A1:F1"/>
    <mergeCell ref="A2:L2"/>
    <mergeCell ref="J3:K3"/>
    <mergeCell ref="G3:H3"/>
    <mergeCell ref="B3:C3"/>
    <mergeCell ref="D3:E3"/>
    <mergeCell ref="A3:A4"/>
    <mergeCell ref="L3:L4"/>
    <mergeCell ref="I3:I4"/>
    <mergeCell ref="F3:F4"/>
  </mergeCells>
  <pageMargins left="0" right="0" top="0.74803149700164795" bottom="0.74803149700164795" header="0.31496062874794001" footer="0.31496062874794001"/>
  <pageSetup paperSize="9" scale="8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>
      <selection activeCell="C5" sqref="C5"/>
    </sheetView>
  </sheetViews>
  <sheetFormatPr defaultColWidth="9.140625" defaultRowHeight="15"/>
  <cols>
    <col min="1" max="1" width="39.28515625" customWidth="1"/>
    <col min="2" max="2" width="17.28515625" customWidth="1"/>
    <col min="3" max="3" width="16.5703125" customWidth="1"/>
    <col min="4" max="4" width="10.42578125" customWidth="1"/>
    <col min="5" max="5" width="16.28515625" customWidth="1"/>
    <col min="7" max="7" width="16.28515625" customWidth="1"/>
  </cols>
  <sheetData>
    <row r="1" spans="1:8" ht="35.25" customHeight="1">
      <c r="A1" s="12" t="s">
        <v>69</v>
      </c>
      <c r="B1" s="12"/>
      <c r="C1" s="12"/>
      <c r="D1" s="12"/>
      <c r="E1" s="12"/>
      <c r="F1" s="12"/>
      <c r="G1" s="12"/>
      <c r="H1" s="12"/>
    </row>
    <row r="2" spans="1:8" ht="15.75" customHeight="1">
      <c r="A2" s="13" t="s">
        <v>28</v>
      </c>
      <c r="B2" s="13" t="s">
        <v>70</v>
      </c>
      <c r="C2" s="11" t="s">
        <v>57</v>
      </c>
      <c r="D2" s="11" t="s">
        <v>58</v>
      </c>
      <c r="E2" s="11" t="s">
        <v>62</v>
      </c>
      <c r="F2" s="11" t="s">
        <v>63</v>
      </c>
      <c r="G2" s="11" t="s">
        <v>71</v>
      </c>
      <c r="H2" s="11" t="s">
        <v>72</v>
      </c>
    </row>
    <row r="3" spans="1:8">
      <c r="A3" s="13"/>
      <c r="B3" s="13"/>
      <c r="C3" s="11"/>
      <c r="D3" s="11"/>
      <c r="E3" s="11"/>
      <c r="F3" s="11"/>
      <c r="G3" s="11"/>
      <c r="H3" s="11"/>
    </row>
    <row r="4" spans="1:8">
      <c r="A4" s="13"/>
      <c r="B4" s="13"/>
      <c r="C4" s="11"/>
      <c r="D4" s="11"/>
      <c r="E4" s="11"/>
      <c r="F4" s="11"/>
      <c r="G4" s="11"/>
      <c r="H4" s="11"/>
    </row>
    <row r="5" spans="1:8">
      <c r="A5" s="2" t="s">
        <v>29</v>
      </c>
      <c r="B5" s="3">
        <f>B6+B12+B13+B14+B17+B35</f>
        <v>7295.7129999999997</v>
      </c>
      <c r="C5" s="8">
        <f>C6+C12+C13+C14+C17+C35</f>
        <v>8063.5700000000006</v>
      </c>
      <c r="D5" s="8">
        <f>C5/B5*100</f>
        <v>110.52476982030409</v>
      </c>
      <c r="E5" s="8">
        <f>E6+E12+E13+E14+E17+E35</f>
        <v>6316.6710000000003</v>
      </c>
      <c r="F5" s="8">
        <f>E5/C5*100</f>
        <v>78.335910769051424</v>
      </c>
      <c r="G5" s="8">
        <f>G6+G12+G13+G14+G17+G35</f>
        <v>6558.4140000000007</v>
      </c>
      <c r="H5" s="8">
        <f>G5/E5*100</f>
        <v>103.82706333763466</v>
      </c>
    </row>
    <row r="6" spans="1:8">
      <c r="A6" s="2" t="s">
        <v>30</v>
      </c>
      <c r="B6" s="3">
        <f>B8+B9+B10+B11</f>
        <v>2881</v>
      </c>
      <c r="C6" s="8">
        <f>C8+C9+C10+C11</f>
        <v>3811.4589999999998</v>
      </c>
      <c r="D6" s="8">
        <f>C6/B6*100</f>
        <v>132.29639014231168</v>
      </c>
      <c r="E6" s="8">
        <f>E8+E9+E10+E11</f>
        <v>3818.35</v>
      </c>
      <c r="F6" s="8">
        <f>E6/C6*100</f>
        <v>100.18079690743097</v>
      </c>
      <c r="G6" s="8">
        <f>G8+G9+G10+G11</f>
        <v>3937.05</v>
      </c>
      <c r="H6" s="8">
        <f>G6/E6*100</f>
        <v>103.10867259418335</v>
      </c>
    </row>
    <row r="7" spans="1:8">
      <c r="A7" s="4" t="s">
        <v>31</v>
      </c>
      <c r="B7" s="5"/>
      <c r="C7" s="9"/>
      <c r="D7" s="8"/>
      <c r="E7" s="8"/>
      <c r="F7" s="8"/>
      <c r="G7" s="8"/>
      <c r="H7" s="8"/>
    </row>
    <row r="8" spans="1:8" ht="23.25" customHeight="1">
      <c r="A8" s="4" t="s">
        <v>32</v>
      </c>
      <c r="B8" s="5">
        <v>2501</v>
      </c>
      <c r="C8" s="9">
        <v>3734.3589999999999</v>
      </c>
      <c r="D8" s="8">
        <f>C8/B8*100</f>
        <v>149.31463414634146</v>
      </c>
      <c r="E8" s="9">
        <v>3661.35</v>
      </c>
      <c r="F8" s="8">
        <f>E8/C8*100</f>
        <v>98.044938903838656</v>
      </c>
      <c r="G8" s="9">
        <v>3662.05</v>
      </c>
      <c r="H8" s="8">
        <f>G8/E8*100</f>
        <v>100.01911863110602</v>
      </c>
    </row>
    <row r="9" spans="1:8" ht="25.5" hidden="1">
      <c r="A9" s="4" t="s">
        <v>33</v>
      </c>
      <c r="B9" s="5"/>
      <c r="C9" s="7"/>
      <c r="D9" s="6" t="e">
        <f>C9/B9*100</f>
        <v>#DIV/0!</v>
      </c>
      <c r="E9" s="7"/>
      <c r="F9" s="6" t="e">
        <f>E9/C9*100</f>
        <v>#DIV/0!</v>
      </c>
      <c r="G9" s="7"/>
      <c r="H9" s="6" t="e">
        <f>G9/E9*100</f>
        <v>#DIV/0!</v>
      </c>
    </row>
    <row r="10" spans="1:8">
      <c r="A10" s="4" t="s">
        <v>34</v>
      </c>
      <c r="B10" s="5">
        <v>10</v>
      </c>
      <c r="C10" s="9">
        <v>10</v>
      </c>
      <c r="D10" s="8">
        <f>C10/B10*100</f>
        <v>100</v>
      </c>
      <c r="E10" s="9">
        <v>10</v>
      </c>
      <c r="F10" s="8">
        <f>E10/C10*100</f>
        <v>100</v>
      </c>
      <c r="G10" s="9">
        <v>10</v>
      </c>
      <c r="H10" s="8">
        <f>G10/E10*100</f>
        <v>100</v>
      </c>
    </row>
    <row r="11" spans="1:8">
      <c r="A11" s="4" t="s">
        <v>35</v>
      </c>
      <c r="B11" s="5">
        <v>370</v>
      </c>
      <c r="C11" s="9">
        <v>67.099999999999994</v>
      </c>
      <c r="D11" s="8">
        <f>C11/B11*100</f>
        <v>18.135135135135133</v>
      </c>
      <c r="E11" s="9">
        <v>147</v>
      </c>
      <c r="F11" s="8">
        <v>0</v>
      </c>
      <c r="G11" s="9">
        <v>265</v>
      </c>
      <c r="H11" s="8">
        <f>G11/E11*100</f>
        <v>180.27210884353741</v>
      </c>
    </row>
    <row r="12" spans="1:8">
      <c r="A12" s="2" t="s">
        <v>36</v>
      </c>
      <c r="B12" s="8">
        <v>369</v>
      </c>
      <c r="C12" s="8">
        <v>496.3</v>
      </c>
      <c r="D12" s="8">
        <f>C12/B12*100</f>
        <v>134.49864498644988</v>
      </c>
      <c r="E12" s="8">
        <v>576</v>
      </c>
      <c r="F12" s="8">
        <f>E12/C12*100</f>
        <v>116.0588353818255</v>
      </c>
      <c r="G12" s="8">
        <v>727</v>
      </c>
      <c r="H12" s="8">
        <f>G12/E12*100</f>
        <v>126.21527777777777</v>
      </c>
    </row>
    <row r="13" spans="1:8">
      <c r="A13" s="2" t="s">
        <v>37</v>
      </c>
      <c r="B13" s="3">
        <v>50</v>
      </c>
      <c r="C13" s="8">
        <v>100</v>
      </c>
      <c r="D13" s="8" t="s">
        <v>16</v>
      </c>
      <c r="E13" s="8">
        <v>100</v>
      </c>
      <c r="F13" s="8" t="s">
        <v>16</v>
      </c>
      <c r="G13" s="8">
        <v>100</v>
      </c>
      <c r="H13" s="8" t="s">
        <v>16</v>
      </c>
    </row>
    <row r="14" spans="1:8">
      <c r="A14" s="2" t="s">
        <v>38</v>
      </c>
      <c r="B14" s="3">
        <f>B15+B16</f>
        <v>3050.23</v>
      </c>
      <c r="C14" s="8">
        <f>C15+C16</f>
        <v>2244.011</v>
      </c>
      <c r="D14" s="8">
        <f>C14/B14*100</f>
        <v>73.568583352730769</v>
      </c>
      <c r="E14" s="8">
        <f>E15+E16</f>
        <v>1195.875</v>
      </c>
      <c r="F14" s="8">
        <f>E14/C14*100</f>
        <v>53.291851064901195</v>
      </c>
      <c r="G14" s="8">
        <f>G15+G16</f>
        <v>1235.0309999999999</v>
      </c>
      <c r="H14" s="8">
        <f>G14/E14*100</f>
        <v>103.27425525243021</v>
      </c>
    </row>
    <row r="15" spans="1:8">
      <c r="A15" s="4" t="s">
        <v>39</v>
      </c>
      <c r="B15" s="5">
        <v>3000.23</v>
      </c>
      <c r="C15" s="9">
        <v>2164.011</v>
      </c>
      <c r="D15" s="8">
        <f>C15/B15*100</f>
        <v>72.12817017362002</v>
      </c>
      <c r="E15" s="9">
        <v>1145.875</v>
      </c>
      <c r="F15" s="8">
        <f>E15/C15*100</f>
        <v>52.951440635006023</v>
      </c>
      <c r="G15" s="9">
        <v>1185.0309999999999</v>
      </c>
      <c r="H15" s="8">
        <f>G15/E15*100</f>
        <v>103.41712664994</v>
      </c>
    </row>
    <row r="16" spans="1:8" ht="25.5">
      <c r="A16" s="4" t="s">
        <v>40</v>
      </c>
      <c r="B16" s="5">
        <v>50</v>
      </c>
      <c r="C16" s="9">
        <v>80</v>
      </c>
      <c r="D16" s="8" t="s">
        <v>16</v>
      </c>
      <c r="E16" s="9">
        <v>50</v>
      </c>
      <c r="F16" s="8"/>
      <c r="G16" s="9">
        <v>50</v>
      </c>
      <c r="H16" s="8"/>
    </row>
    <row r="17" spans="1:8">
      <c r="A17" s="2" t="s">
        <v>41</v>
      </c>
      <c r="B17" s="3">
        <f>B18+B22+B26</f>
        <v>548.68299999999999</v>
      </c>
      <c r="C17" s="8">
        <f>C18+C22+C26</f>
        <v>896</v>
      </c>
      <c r="D17" s="8">
        <f>C17/B17*100</f>
        <v>163.30012047028976</v>
      </c>
      <c r="E17" s="8">
        <f>E18+E22+E26</f>
        <v>110.646</v>
      </c>
      <c r="F17" s="8">
        <f>E17/C17*100</f>
        <v>12.348883928571428</v>
      </c>
      <c r="G17" s="8">
        <f>G18+G22+G26</f>
        <v>43.533000000000001</v>
      </c>
      <c r="H17" s="8">
        <f>G17/E17*100</f>
        <v>39.344395640149664</v>
      </c>
    </row>
    <row r="18" spans="1:8" ht="14.25" customHeight="1">
      <c r="A18" s="4" t="s">
        <v>42</v>
      </c>
      <c r="B18" s="5">
        <v>0</v>
      </c>
      <c r="C18" s="9">
        <v>150</v>
      </c>
      <c r="D18" s="8"/>
      <c r="E18" s="9">
        <v>0</v>
      </c>
      <c r="F18" s="8"/>
      <c r="G18" s="9">
        <v>0</v>
      </c>
      <c r="H18" s="8"/>
    </row>
    <row r="19" spans="1:8" ht="0.75" hidden="1" customHeight="1">
      <c r="A19" s="4" t="s">
        <v>31</v>
      </c>
      <c r="B19" s="5"/>
      <c r="C19" s="7"/>
      <c r="D19" s="6"/>
      <c r="E19" s="7"/>
      <c r="F19" s="6"/>
      <c r="G19" s="7"/>
      <c r="H19" s="6"/>
    </row>
    <row r="20" spans="1:8" ht="25.5" hidden="1">
      <c r="A20" s="4" t="s">
        <v>43</v>
      </c>
      <c r="B20" s="5">
        <v>0</v>
      </c>
      <c r="C20" s="7">
        <v>0</v>
      </c>
      <c r="D20" s="6"/>
      <c r="E20" s="7">
        <v>0</v>
      </c>
      <c r="F20" s="6"/>
      <c r="G20" s="7">
        <v>0</v>
      </c>
      <c r="H20" s="6"/>
    </row>
    <row r="21" spans="1:8" ht="38.25" hidden="1">
      <c r="A21" s="4" t="s">
        <v>44</v>
      </c>
      <c r="B21" s="5">
        <v>0</v>
      </c>
      <c r="C21" s="7">
        <v>0</v>
      </c>
      <c r="D21" s="6" t="s">
        <v>16</v>
      </c>
      <c r="E21" s="7">
        <v>0</v>
      </c>
      <c r="F21" s="6"/>
      <c r="G21" s="7">
        <v>0</v>
      </c>
      <c r="H21" s="6" t="s">
        <v>16</v>
      </c>
    </row>
    <row r="22" spans="1:8">
      <c r="A22" s="4" t="s">
        <v>45</v>
      </c>
      <c r="B22" s="5">
        <f>B24+B25</f>
        <v>90</v>
      </c>
      <c r="C22" s="9">
        <v>630</v>
      </c>
      <c r="D22" s="8">
        <f>C22/B22*100</f>
        <v>700</v>
      </c>
      <c r="E22" s="9">
        <f>E24+E25</f>
        <v>0</v>
      </c>
      <c r="F22" s="8">
        <v>0</v>
      </c>
      <c r="G22" s="9">
        <f>G24+G25</f>
        <v>0</v>
      </c>
      <c r="H22" s="8">
        <v>0</v>
      </c>
    </row>
    <row r="23" spans="1:8">
      <c r="A23" s="4" t="s">
        <v>31</v>
      </c>
      <c r="B23" s="5"/>
      <c r="C23" s="9"/>
      <c r="D23" s="8"/>
      <c r="E23" s="9"/>
      <c r="F23" s="8"/>
      <c r="G23" s="9"/>
      <c r="H23" s="8"/>
    </row>
    <row r="24" spans="1:8" ht="25.5">
      <c r="A24" s="4" t="s">
        <v>46</v>
      </c>
      <c r="B24" s="5">
        <v>0</v>
      </c>
      <c r="C24" s="9">
        <v>0</v>
      </c>
      <c r="D24" s="8"/>
      <c r="E24" s="9">
        <v>0</v>
      </c>
      <c r="F24" s="8" t="s">
        <v>16</v>
      </c>
      <c r="G24" s="9">
        <v>0</v>
      </c>
      <c r="H24" s="8" t="s">
        <v>16</v>
      </c>
    </row>
    <row r="25" spans="1:8" ht="25.5">
      <c r="A25" s="4" t="s">
        <v>59</v>
      </c>
      <c r="B25" s="5">
        <v>90</v>
      </c>
      <c r="C25" s="9"/>
      <c r="D25" s="8">
        <f>C25/B25*100</f>
        <v>0</v>
      </c>
      <c r="E25" s="9">
        <v>0</v>
      </c>
      <c r="F25" s="8">
        <v>0</v>
      </c>
      <c r="G25" s="9">
        <v>0</v>
      </c>
      <c r="H25" s="8">
        <v>0</v>
      </c>
    </row>
    <row r="26" spans="1:8">
      <c r="A26" s="4" t="s">
        <v>47</v>
      </c>
      <c r="B26" s="5">
        <f>B28+B30+B33+B34+B32+B29+B31</f>
        <v>458.68299999999999</v>
      </c>
      <c r="C26" s="9">
        <f>C28+C30+C33+C34+C32+C29+C31</f>
        <v>116</v>
      </c>
      <c r="D26" s="8">
        <f>C26/B26*100</f>
        <v>25.289797092981424</v>
      </c>
      <c r="E26" s="9">
        <f>E28+E30+E33+E34+E32+E29+E31</f>
        <v>110.646</v>
      </c>
      <c r="F26" s="8">
        <f>E26/C26*100</f>
        <v>95.384482758620692</v>
      </c>
      <c r="G26" s="9">
        <f>G28+G30+G33+G34+G32+G29+G31</f>
        <v>43.533000000000001</v>
      </c>
      <c r="H26" s="8">
        <f>G26/E26*100</f>
        <v>39.344395640149664</v>
      </c>
    </row>
    <row r="27" spans="1:8">
      <c r="A27" s="4" t="s">
        <v>31</v>
      </c>
      <c r="B27" s="5"/>
      <c r="C27" s="9"/>
      <c r="D27" s="8"/>
      <c r="E27" s="9"/>
      <c r="F27" s="8"/>
      <c r="G27" s="9"/>
      <c r="H27" s="8"/>
    </row>
    <row r="28" spans="1:8">
      <c r="A28" s="4" t="s">
        <v>48</v>
      </c>
      <c r="B28" s="5">
        <v>400.68299999999999</v>
      </c>
      <c r="C28" s="9"/>
      <c r="D28" s="8">
        <f>C28/B28*100</f>
        <v>0</v>
      </c>
      <c r="E28" s="9"/>
      <c r="F28" s="8" t="e">
        <f>E28/C28*100</f>
        <v>#DIV/0!</v>
      </c>
      <c r="G28" s="9"/>
      <c r="H28" s="8" t="e">
        <f>G28/E28*100</f>
        <v>#DIV/0!</v>
      </c>
    </row>
    <row r="29" spans="1:8" ht="27.75" customHeight="1">
      <c r="A29" s="4" t="s">
        <v>49</v>
      </c>
      <c r="B29" s="5">
        <v>41</v>
      </c>
      <c r="C29" s="9">
        <v>100</v>
      </c>
      <c r="D29" s="8">
        <f>C29/B29*100</f>
        <v>243.90243902439025</v>
      </c>
      <c r="E29" s="9">
        <v>94.646000000000001</v>
      </c>
      <c r="F29" s="8">
        <f>E29/C29*100</f>
        <v>94.646000000000001</v>
      </c>
      <c r="G29" s="9">
        <v>27.533000000000001</v>
      </c>
      <c r="H29" s="8">
        <v>0</v>
      </c>
    </row>
    <row r="30" spans="1:8" ht="25.5">
      <c r="A30" s="4" t="s">
        <v>50</v>
      </c>
      <c r="B30" s="5">
        <v>17</v>
      </c>
      <c r="C30" s="9">
        <v>16</v>
      </c>
      <c r="D30" s="8" t="s">
        <v>16</v>
      </c>
      <c r="E30" s="9">
        <v>16</v>
      </c>
      <c r="F30" s="8"/>
      <c r="G30" s="9">
        <v>16</v>
      </c>
      <c r="H30" s="8" t="s">
        <v>16</v>
      </c>
    </row>
    <row r="31" spans="1:8" ht="54.75" customHeight="1">
      <c r="A31" s="4" t="s">
        <v>61</v>
      </c>
      <c r="B31" s="5">
        <v>0</v>
      </c>
      <c r="C31" s="9"/>
      <c r="D31" s="8"/>
      <c r="E31" s="9">
        <v>0</v>
      </c>
      <c r="F31" s="8"/>
      <c r="G31" s="9">
        <v>0</v>
      </c>
      <c r="H31" s="8"/>
    </row>
    <row r="32" spans="1:8">
      <c r="A32" s="4" t="s">
        <v>51</v>
      </c>
      <c r="B32" s="5">
        <v>0</v>
      </c>
      <c r="C32" s="9">
        <v>0</v>
      </c>
      <c r="D32" s="8" t="s">
        <v>16</v>
      </c>
      <c r="E32" s="9">
        <v>0</v>
      </c>
      <c r="F32" s="8"/>
      <c r="G32" s="9">
        <v>0</v>
      </c>
      <c r="H32" s="8" t="s">
        <v>16</v>
      </c>
    </row>
    <row r="33" spans="1:8" ht="25.5">
      <c r="A33" s="4" t="s">
        <v>52</v>
      </c>
      <c r="B33" s="5">
        <v>0</v>
      </c>
      <c r="C33" s="9">
        <v>0</v>
      </c>
      <c r="D33" s="8" t="e">
        <f>C33/B33*100</f>
        <v>#DIV/0!</v>
      </c>
      <c r="E33" s="9">
        <v>0</v>
      </c>
      <c r="F33" s="8"/>
      <c r="G33" s="9">
        <v>0</v>
      </c>
      <c r="H33" s="8"/>
    </row>
    <row r="34" spans="1:8">
      <c r="A34" s="4" t="s">
        <v>53</v>
      </c>
      <c r="B34" s="5">
        <v>0</v>
      </c>
      <c r="C34" s="9">
        <v>0</v>
      </c>
      <c r="D34" s="8"/>
      <c r="E34" s="9">
        <v>0</v>
      </c>
      <c r="F34" s="8"/>
      <c r="G34" s="9">
        <v>0</v>
      </c>
      <c r="H34" s="8" t="s">
        <v>16</v>
      </c>
    </row>
    <row r="35" spans="1:8">
      <c r="A35" s="2" t="s">
        <v>54</v>
      </c>
      <c r="B35" s="3">
        <v>396.8</v>
      </c>
      <c r="C35" s="8">
        <v>515.79999999999995</v>
      </c>
      <c r="D35" s="8">
        <f>C35/B35*100</f>
        <v>129.98991935483869</v>
      </c>
      <c r="E35" s="8">
        <v>515.79999999999995</v>
      </c>
      <c r="F35" s="8">
        <f>E35/C35*100</f>
        <v>100</v>
      </c>
      <c r="G35" s="8">
        <v>515.79999999999995</v>
      </c>
      <c r="H35" s="8">
        <f>G35/E35*100</f>
        <v>100</v>
      </c>
    </row>
  </sheetData>
  <mergeCells count="9">
    <mergeCell ref="G2:G4"/>
    <mergeCell ref="H2:H4"/>
    <mergeCell ref="A1:H1"/>
    <mergeCell ref="F2:F4"/>
    <mergeCell ref="A2:A4"/>
    <mergeCell ref="B2:B4"/>
    <mergeCell ref="C2:C4"/>
    <mergeCell ref="D2:D4"/>
    <mergeCell ref="E2:E4"/>
  </mergeCells>
  <pageMargins left="0" right="0" top="0.15748031437397" bottom="0.74803149700164795" header="0.31496062874794001" footer="0.31496062874794001"/>
  <pageSetup paperSize="9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доходов</vt:lpstr>
      <vt:lpstr>Структура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dcterms:modified xsi:type="dcterms:W3CDTF">2025-11-12T13:51:07Z</dcterms:modified>
</cp:coreProperties>
</file>